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P10" i="4"/>
  <c r="I10" i="4"/>
  <c r="B10" i="4"/>
  <c r="AT8" i="4"/>
  <c r="AL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<sst xmlns="http://schemas.openxmlformats.org/spreadsheetml/2006/main" count="240" uniqueCount="126">
  <si>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</si>
  <si>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</si>
  <si>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</si>
  <si>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</si>
  <si>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</si>
  <si>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</si>
  <si>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</si>
  <si>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</si>
  <si>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</si>
  <si>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</si>
  <si>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</si>
  <si>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</si>
  <si>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</si>
  <si>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</si>
  <si>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</si>
  <si>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</si>
  <si>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</si>
  <si>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</si>
  <si>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</si>
  <si>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</si>
  <si>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</si>
  <si>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</si>
  <si>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</si>
  <si>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</si>
  <si>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</si>
  <si>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</si>
  <si>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</si>
  <si>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</si>
  <si>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</si>
  <si>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</si>
  <si>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</si>
  <si>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</si>
  <si>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</si>
  <si>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</si>
  <si>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</si>
  <si>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</si>
  <si>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</si>
  <si>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</si>
  <si>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</si>
  <si>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</si>
  <si>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</si>
  <si>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</si>
  <si>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</si>
  <si>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</si>
  <si>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</si>
  <si>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</si>
  <si>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</si>
  <si>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</si>
  <si>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</si>
  <si>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</si>
  <si>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</si>
  <si>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</si>
  <si>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</si>
  <si>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</si>
  <si>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</si>
  <si>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</si>
  <si>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</si>
  <si>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</si>
  <si>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</si>
  <si>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</si>
  <si>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</si>
  <si>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</si>
  <si>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</si>
  <si>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</si>
  <si>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</si>
  <si>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</si>
  <si>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</si>
  <si>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</si>
  <si>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</si>
  <si>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</si>
  <si>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</si>
  <si>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</si>
  <si>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</si>
  <si>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</si>
  <si>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</si>
  <si>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</si>
  <si>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</si>
  <si>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</si>
  <si>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</si>
  <si>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</si>
  <si>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</si>
  <si>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</si>
  <si>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</si>
  <si>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</si>
  <si>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</si>
  <si>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</si>
  <si>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</si>
  <si>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</si>
  <si>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</si>
  <si>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</si>
  <si>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</si>
  <si>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</si>
  <si>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</si>
  <si>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</si>
  <si>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</si>
  <si>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</si>
  <si>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</si>
  <si>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</si>
  <si>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</si>
  <si>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</si>
  <si>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</si>
  <si>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</si>
  <si>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</si>
  <si>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</si>
  <si>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</si>
  <si>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</si>
  <si>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</si>
  <si>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</si>
  <si>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</si>
  <si>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</si>
  <si>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北海道　奈井江町</t>
  </si>
  <si>
    <t>法非適用</t>
  </si>
  <si>
    <t>下水道事業</t>
  </si>
  <si>
    <t>公共下水道</t>
  </si>
  <si>
    <t>Cd1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</si>
  <si>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</si>
  <si>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</si>
  <si>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</si>
  <si>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</si>
  <si>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</si>
  <si>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</si>
  <si>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</si>
  <si>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</si>
  <si>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事業着手から、40年程度経過することから、老朽化が徐々に進むにつれ、施設の更新等を本格的に検討しなければならない時期にある。更新等は現在の使用料収入、他会計からの繰入金だけでは、賄えきれないため、更なる水洗化の促進、経費節減、使用料の適正化などについて、傾注していくことが必要である。</t>
    <rPh sb="128" eb="130">
      <t>ケイチュウ</t>
    </rPh>
    <phoneticPr fontId="4"/>
  </si>
  <si>
    <t>　昭和52年に事業着手してから、最も古い管渠で40年を経過しておりますが、その都度維持補修を行い、状態は比較的良好である。法定耐用年数まで残りわずかとなってきていることから、施設の詳細把握に、努めてまいりたい。</t>
    <phoneticPr fontId="4"/>
  </si>
  <si>
    <t>　現在、事業の効率性の観点から、処理区域の拡大は見送っているため、収益的収支比率は、年々増加しており、また企業債残高対事業規模比率は、減少傾向で、類似団体平均値からは、若干下回る水準となっている。
　経費回収率は、人口減少ではあるが、大口事業者の水量増加から類似団体平均値から、上回る水準である。汚水処理原価は、前年度から減少しているのは、資本費の減少が主な要因である。
　水洗化率は、供用開始から30年経過し、横ばい傾向であり、大口事業者の水量増加から、使用料収入は、微増状態でありますが、経営改善のため、なお一層の水洗化の促進等の取組が必要である。</t>
    <rPh sb="86" eb="88">
      <t>シタマワ</t>
    </rPh>
    <rPh sb="119" eb="121">
      <t>オオグチ</t>
    </rPh>
    <rPh sb="121" eb="124">
      <t>ジギョウシャ</t>
    </rPh>
    <rPh sb="127" eb="129">
      <t>ゾウカ</t>
    </rPh>
    <rPh sb="141" eb="143">
      <t>ウワマワ</t>
    </rPh>
    <rPh sb="163" eb="165">
      <t>ゲンショウ</t>
    </rPh>
    <rPh sb="172" eb="174">
      <t>シホン</t>
    </rPh>
    <rPh sb="174" eb="175">
      <t>ヒ</t>
    </rPh>
    <rPh sb="176" eb="178">
      <t>ゲンショウ</t>
    </rPh>
    <rPh sb="179" eb="180">
      <t>オモ</t>
    </rPh>
    <rPh sb="181" eb="183">
      <t>ヨウイン</t>
    </rPh>
    <rPh sb="210" eb="211">
      <t>ヨコ</t>
    </rPh>
    <rPh sb="213" eb="215">
      <t>ケイコウ</t>
    </rPh>
    <rPh sb="219" eb="221">
      <t>オオグチ</t>
    </rPh>
    <rPh sb="221" eb="224">
      <t>ジギョウシャ</t>
    </rPh>
    <rPh sb="227" eb="229">
      <t>ゾウカ</t>
    </rPh>
    <rPh sb="239" eb="241">
      <t>ビゾウ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</si>
</sst>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8" fillId="0" borderId="6" xfId="1" applyFont="1" applyBorder="1" applyAlignment="1" applyProtection="1">
      <alignment horizontal="left" vertical="top" wrapText="1"/>
      <protection locked="0"/>
    </xf>
    <xf numFmtId="0" fontId="18" fillId="0" borderId="0" xfId="1" applyFont="1" applyBorder="1" applyAlignment="1" applyProtection="1">
      <alignment horizontal="left" vertical="top" wrapText="1"/>
      <protection locked="0"/>
    </xf>
    <xf numFmtId="0" fontId="18" fillId="0" borderId="7" xfId="1" applyFont="1" applyBorder="1" applyAlignment="1" applyProtection="1">
      <alignment horizontal="left" vertical="top" wrapText="1"/>
      <protection locked="0"/>
    </xf>
    <xf numFmtId="0" fontId="18" fillId="0" borderId="8" xfId="1" applyFont="1" applyBorder="1" applyAlignment="1" applyProtection="1">
      <alignment horizontal="left" vertical="top" wrapText="1"/>
      <protection locked="0"/>
    </xf>
    <xf numFmtId="0" fontId="18" fillId="0" borderId="1" xfId="1" applyFont="1" applyBorder="1" applyAlignment="1" applyProtection="1">
      <alignment horizontal="left" vertical="top" wrapText="1"/>
      <protection locked="0"/>
    </xf>
    <xf numFmtId="0" fontId="18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35968"/>
        <c:axId val="10363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0.14000000000000001</c:v>
                </c:pt>
                <c:pt idx="2">
                  <c:v>0.03</c:v>
                </c:pt>
                <c:pt idx="3">
                  <c:v>0.14000000000000001</c:v>
                </c:pt>
                <c:pt idx="4">
                  <c:v>0.16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35968"/>
        <c:axId val="103638144"/>
      </c:lineChart>
      <c:dateAx>
        <c:axId val="103635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638144"/>
        <c:crosses val="autoZero"/>
        <c:auto val="1"/>
        <c:lblOffset val="100"/>
        <c:baseTimeUnit val="years"/>
      </c:dateAx>
      <c:valAx>
        <c:axId val="10363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635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56.3</c:v>
                </c:pt>
                <c:pt idx="1">
                  <c:v>56.81</c:v>
                </c:pt>
                <c:pt idx="2">
                  <c:v>57.33</c:v>
                </c:pt>
                <c:pt idx="3">
                  <c:v>57.75</c:v>
                </c:pt>
                <c:pt idx="4">
                  <c:v>58.01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91360"/>
        <c:axId val="114218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49.29</c:v>
                </c:pt>
                <c:pt idx="1">
                  <c:v>50.32</c:v>
                </c:pt>
                <c:pt idx="2">
                  <c:v>49.89</c:v>
                </c:pt>
                <c:pt idx="3">
                  <c:v>58.04</c:v>
                </c:pt>
                <c:pt idx="4">
                  <c:v>55.58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91360"/>
        <c:axId val="114218112"/>
      </c:lineChart>
      <c:dateAx>
        <c:axId val="114191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218112"/>
        <c:crosses val="autoZero"/>
        <c:auto val="1"/>
        <c:lblOffset val="100"/>
        <c:baseTimeUnit val="years"/>
      </c:dateAx>
      <c:valAx>
        <c:axId val="114218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191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91.67</c:v>
                </c:pt>
                <c:pt idx="1">
                  <c:v>92.8</c:v>
                </c:pt>
                <c:pt idx="2">
                  <c:v>92.77</c:v>
                </c:pt>
                <c:pt idx="3">
                  <c:v>95.1</c:v>
                </c:pt>
                <c:pt idx="4">
                  <c:v>94.76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52416"/>
        <c:axId val="114254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84.31</c:v>
                </c:pt>
                <c:pt idx="1">
                  <c:v>84.57</c:v>
                </c:pt>
                <c:pt idx="2">
                  <c:v>84.73</c:v>
                </c:pt>
                <c:pt idx="3">
                  <c:v>93.94</c:v>
                </c:pt>
                <c:pt idx="4">
                  <c:v>93.1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52416"/>
        <c:axId val="114254592"/>
      </c:lineChart>
      <c:dateAx>
        <c:axId val="114252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254592"/>
        <c:crosses val="autoZero"/>
        <c:auto val="1"/>
        <c:lblOffset val="100"/>
        <c:baseTimeUnit val="years"/>
      </c:dateAx>
      <c:valAx>
        <c:axId val="114254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252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65.81</c:v>
                </c:pt>
                <c:pt idx="1">
                  <c:v>72.02</c:v>
                </c:pt>
                <c:pt idx="2">
                  <c:v>74.83</c:v>
                </c:pt>
                <c:pt idx="3">
                  <c:v>75.78</c:v>
                </c:pt>
                <c:pt idx="4">
                  <c:v>82.62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76544"/>
        <c:axId val="13153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76544"/>
        <c:axId val="131535616"/>
      </c:lineChart>
      <c:dateAx>
        <c:axId val="103676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535616"/>
        <c:crosses val="autoZero"/>
        <c:auto val="1"/>
        <c:lblOffset val="100"/>
        <c:baseTimeUnit val="years"/>
      </c:dateAx>
      <c:valAx>
        <c:axId val="13153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676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549056"/>
        <c:axId val="131567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49056"/>
        <c:axId val="131567616"/>
      </c:lineChart>
      <c:dateAx>
        <c:axId val="131549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567616"/>
        <c:crosses val="autoZero"/>
        <c:auto val="1"/>
        <c:lblOffset val="100"/>
        <c:baseTimeUnit val="years"/>
      </c:dateAx>
      <c:valAx>
        <c:axId val="131567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549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583360"/>
        <c:axId val="131671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83360"/>
        <c:axId val="131671552"/>
      </c:lineChart>
      <c:dateAx>
        <c:axId val="131583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671552"/>
        <c:crosses val="autoZero"/>
        <c:auto val="1"/>
        <c:lblOffset val="100"/>
        <c:baseTimeUnit val="years"/>
      </c:dateAx>
      <c:valAx>
        <c:axId val="131671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583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01760"/>
        <c:axId val="13170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01760"/>
        <c:axId val="131708032"/>
      </c:lineChart>
      <c:dateAx>
        <c:axId val="131701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708032"/>
        <c:crosses val="autoZero"/>
        <c:auto val="1"/>
        <c:lblOffset val="100"/>
        <c:baseTimeUnit val="years"/>
      </c:dateAx>
      <c:valAx>
        <c:axId val="13170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701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61280"/>
        <c:axId val="131763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61280"/>
        <c:axId val="131763200"/>
      </c:lineChart>
      <c:dateAx>
        <c:axId val="131761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763200"/>
        <c:crosses val="autoZero"/>
        <c:auto val="1"/>
        <c:lblOffset val="100"/>
        <c:baseTimeUnit val="years"/>
      </c:dateAx>
      <c:valAx>
        <c:axId val="131763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761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3010.6</c:v>
                </c:pt>
                <c:pt idx="1">
                  <c:v>2833.7</c:v>
                </c:pt>
                <c:pt idx="2">
                  <c:v>2580.5500000000002</c:v>
                </c:pt>
                <c:pt idx="3">
                  <c:v>847.43</c:v>
                </c:pt>
                <c:pt idx="4">
                  <c:v>530.47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85472"/>
        <c:axId val="131787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1309.43</c:v>
                </c:pt>
                <c:pt idx="1">
                  <c:v>1306.92</c:v>
                </c:pt>
                <c:pt idx="2">
                  <c:v>1203.71</c:v>
                </c:pt>
                <c:pt idx="3">
                  <c:v>593.23</c:v>
                </c:pt>
                <c:pt idx="4">
                  <c:v>671.97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85472"/>
        <c:axId val="131787392"/>
      </c:lineChart>
      <c:dateAx>
        <c:axId val="131785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787392"/>
        <c:crosses val="autoZero"/>
        <c:auto val="1"/>
        <c:lblOffset val="100"/>
        <c:baseTimeUnit val="years"/>
      </c:dateAx>
      <c:valAx>
        <c:axId val="131787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785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105.22</c:v>
                </c:pt>
                <c:pt idx="1">
                  <c:v>115.19</c:v>
                </c:pt>
                <c:pt idx="2">
                  <c:v>117.46</c:v>
                </c:pt>
                <c:pt idx="3">
                  <c:v>70.22</c:v>
                </c:pt>
                <c:pt idx="4">
                  <c:v>103.06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37952"/>
        <c:axId val="13183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67.59</c:v>
                </c:pt>
                <c:pt idx="1">
                  <c:v>68.510000000000005</c:v>
                </c:pt>
                <c:pt idx="2">
                  <c:v>69.739999999999995</c:v>
                </c:pt>
                <c:pt idx="3">
                  <c:v>86.48</c:v>
                </c:pt>
                <c:pt idx="4">
                  <c:v>86.34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37952"/>
        <c:axId val="131839872"/>
      </c:lineChart>
      <c:dateAx>
        <c:axId val="131837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839872"/>
        <c:crosses val="autoZero"/>
        <c:auto val="1"/>
        <c:lblOffset val="100"/>
        <c:baseTimeUnit val="years"/>
      </c:dateAx>
      <c:valAx>
        <c:axId val="13183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837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212.76</c:v>
                </c:pt>
                <c:pt idx="1">
                  <c:v>195.08</c:v>
                </c:pt>
                <c:pt idx="2">
                  <c:v>196.26</c:v>
                </c:pt>
                <c:pt idx="3">
                  <c:v>331.38</c:v>
                </c:pt>
                <c:pt idx="4">
                  <c:v>225.85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71264"/>
        <c:axId val="114177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251.88</c:v>
                </c:pt>
                <c:pt idx="1">
                  <c:v>247.43</c:v>
                </c:pt>
                <c:pt idx="2">
                  <c:v>248.89</c:v>
                </c:pt>
                <c:pt idx="3">
                  <c:v>174.38</c:v>
                </c:pt>
                <c:pt idx="4">
                  <c:v>175.12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71264"/>
        <c:axId val="114177536"/>
      </c:lineChart>
      <c:dateAx>
        <c:axId val="1141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177536"/>
        <c:crosses val="autoZero"/>
        <c:auto val="1"/>
        <c:lblOffset val="100"/>
        <c:baseTimeUnit val="years"/>
      </c:dateAx>
      <c:valAx>
        <c:axId val="114177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171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view="pageBreakPreview" topLeftCell="A46" zoomScaleNormal="100" zoomScaleSheetLayoutView="100" workbookViewId="0">
      <selection activeCell="BL16" sqref="BL16:BZ44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北海道　奈井江町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Cd1</v>
      </c>
      <c r="X8" s="48"/>
      <c r="Y8" s="48"/>
      <c r="Z8" s="48"/>
      <c r="AA8" s="48"/>
      <c r="AB8" s="48"/>
      <c r="AC8" s="48"/>
      <c r="AD8" s="49" t="s">
        <v>122</v>
      </c>
      <c r="AE8" s="49"/>
      <c r="AF8" s="49"/>
      <c r="AG8" s="49"/>
      <c r="AH8" s="49"/>
      <c r="AI8" s="49"/>
      <c r="AJ8" s="49"/>
      <c r="AK8" s="4"/>
      <c r="AL8" s="50">
        <f>データ!S6</f>
        <v>5648</v>
      </c>
      <c r="AM8" s="50"/>
      <c r="AN8" s="50"/>
      <c r="AO8" s="50"/>
      <c r="AP8" s="50"/>
      <c r="AQ8" s="50"/>
      <c r="AR8" s="50"/>
      <c r="AS8" s="50"/>
      <c r="AT8" s="45">
        <f>データ!T6</f>
        <v>88.19</v>
      </c>
      <c r="AU8" s="45"/>
      <c r="AV8" s="45"/>
      <c r="AW8" s="45"/>
      <c r="AX8" s="45"/>
      <c r="AY8" s="45"/>
      <c r="AZ8" s="45"/>
      <c r="BA8" s="45"/>
      <c r="BB8" s="45">
        <f>データ!U6</f>
        <v>64.040000000000006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86.49</v>
      </c>
      <c r="Q10" s="45"/>
      <c r="R10" s="45"/>
      <c r="S10" s="45"/>
      <c r="T10" s="45"/>
      <c r="U10" s="45"/>
      <c r="V10" s="45"/>
      <c r="W10" s="45">
        <f>データ!Q6</f>
        <v>76</v>
      </c>
      <c r="X10" s="45"/>
      <c r="Y10" s="45"/>
      <c r="Z10" s="45"/>
      <c r="AA10" s="45"/>
      <c r="AB10" s="45"/>
      <c r="AC10" s="45"/>
      <c r="AD10" s="50">
        <f>データ!R6</f>
        <v>3926</v>
      </c>
      <c r="AE10" s="50"/>
      <c r="AF10" s="50"/>
      <c r="AG10" s="50"/>
      <c r="AH10" s="50"/>
      <c r="AI10" s="50"/>
      <c r="AJ10" s="50"/>
      <c r="AK10" s="2"/>
      <c r="AL10" s="50">
        <f>データ!V6</f>
        <v>4826</v>
      </c>
      <c r="AM10" s="50"/>
      <c r="AN10" s="50"/>
      <c r="AO10" s="50"/>
      <c r="AP10" s="50"/>
      <c r="AQ10" s="50"/>
      <c r="AR10" s="50"/>
      <c r="AS10" s="50"/>
      <c r="AT10" s="45">
        <f>データ!W6</f>
        <v>4.25</v>
      </c>
      <c r="AU10" s="45"/>
      <c r="AV10" s="45"/>
      <c r="AW10" s="45"/>
      <c r="AX10" s="45"/>
      <c r="AY10" s="45"/>
      <c r="AZ10" s="45"/>
      <c r="BA10" s="45"/>
      <c r="BB10" s="45">
        <f>データ!X6</f>
        <v>1135.53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125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6" t="s">
        <v>124</v>
      </c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8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6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8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6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8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6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8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6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8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6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8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6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8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6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8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6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8"/>
    </row>
    <row r="56" spans="1:78" ht="13.5" customHeight="1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76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8"/>
    </row>
    <row r="57" spans="1:78" ht="13.5" customHeight="1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76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8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6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8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6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8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76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8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76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8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6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8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6" t="s">
        <v>123</v>
      </c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8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6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8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6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8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6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8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6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8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6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8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6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8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6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8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6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8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6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8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6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8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6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8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6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8"/>
    </row>
    <row r="79" spans="1:78" ht="13.5" customHeight="1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76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8"/>
    </row>
    <row r="80" spans="1:78" ht="13.5" customHeight="1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76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8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6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8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【728.30】</v>
      </c>
      <c r="I86" s="26" t="str">
        <f>データ!CA6</f>
        <v>【100.04】</v>
      </c>
      <c r="J86" s="26" t="str">
        <f>データ!CL6</f>
        <v>【137.82】</v>
      </c>
      <c r="K86" s="26" t="str">
        <f>データ!CW6</f>
        <v>【60.09】</v>
      </c>
      <c r="L86" s="26" t="str">
        <f>データ!DH6</f>
        <v>【94.90】</v>
      </c>
      <c r="M86" s="26" t="s">
        <v>56</v>
      </c>
      <c r="N86" s="26" t="s">
        <v>56</v>
      </c>
      <c r="O86" s="26" t="str">
        <f>データ!EO6</f>
        <v>【0.27】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83" t="s">
        <v>66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67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68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>
      <c r="A4" s="28" t="s">
        <v>69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70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71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72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73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74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75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76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77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78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79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80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>
      <c r="A6" s="28" t="s">
        <v>109</v>
      </c>
      <c r="B6" s="33">
        <f>B7</f>
        <v>2016</v>
      </c>
      <c r="C6" s="33">
        <f t="shared" ref="C6:X6" si="3">C7</f>
        <v>14249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北海道　奈井江町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Cd1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86.49</v>
      </c>
      <c r="Q6" s="34">
        <f t="shared" si="3"/>
        <v>76</v>
      </c>
      <c r="R6" s="34">
        <f t="shared" si="3"/>
        <v>3926</v>
      </c>
      <c r="S6" s="34">
        <f t="shared" si="3"/>
        <v>5648</v>
      </c>
      <c r="T6" s="34">
        <f t="shared" si="3"/>
        <v>88.19</v>
      </c>
      <c r="U6" s="34">
        <f t="shared" si="3"/>
        <v>64.040000000000006</v>
      </c>
      <c r="V6" s="34">
        <f t="shared" si="3"/>
        <v>4826</v>
      </c>
      <c r="W6" s="34">
        <f t="shared" si="3"/>
        <v>4.25</v>
      </c>
      <c r="X6" s="34">
        <f t="shared" si="3"/>
        <v>1135.53</v>
      </c>
      <c r="Y6" s="35">
        <f>IF(Y7="",NA(),Y7)</f>
        <v>65.81</v>
      </c>
      <c r="Z6" s="35">
        <f t="shared" ref="Z6:AH6" si="4">IF(Z7="",NA(),Z7)</f>
        <v>72.02</v>
      </c>
      <c r="AA6" s="35">
        <f t="shared" si="4"/>
        <v>74.83</v>
      </c>
      <c r="AB6" s="35">
        <f t="shared" si="4"/>
        <v>75.78</v>
      </c>
      <c r="AC6" s="35">
        <f t="shared" si="4"/>
        <v>82.62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3010.6</v>
      </c>
      <c r="BG6" s="35">
        <f t="shared" ref="BG6:BO6" si="7">IF(BG7="",NA(),BG7)</f>
        <v>2833.7</v>
      </c>
      <c r="BH6" s="35">
        <f t="shared" si="7"/>
        <v>2580.5500000000002</v>
      </c>
      <c r="BI6" s="35">
        <f t="shared" si="7"/>
        <v>847.43</v>
      </c>
      <c r="BJ6" s="35">
        <f t="shared" si="7"/>
        <v>530.47</v>
      </c>
      <c r="BK6" s="35">
        <f t="shared" si="7"/>
        <v>1309.43</v>
      </c>
      <c r="BL6" s="35">
        <f t="shared" si="7"/>
        <v>1306.92</v>
      </c>
      <c r="BM6" s="35">
        <f t="shared" si="7"/>
        <v>1203.71</v>
      </c>
      <c r="BN6" s="35">
        <f t="shared" si="7"/>
        <v>593.23</v>
      </c>
      <c r="BO6" s="35">
        <f t="shared" si="7"/>
        <v>671.97</v>
      </c>
      <c r="BP6" s="34" t="str">
        <f>IF(BP7="","",IF(BP7="-","【-】","【"&amp;SUBSTITUTE(TEXT(BP7,"#,##0.00"),"-","△")&amp;"】"))</f>
        <v>【728.30】</v>
      </c>
      <c r="BQ6" s="35">
        <f>IF(BQ7="",NA(),BQ7)</f>
        <v>105.22</v>
      </c>
      <c r="BR6" s="35">
        <f t="shared" ref="BR6:BZ6" si="8">IF(BR7="",NA(),BR7)</f>
        <v>115.19</v>
      </c>
      <c r="BS6" s="35">
        <f t="shared" si="8"/>
        <v>117.46</v>
      </c>
      <c r="BT6" s="35">
        <f t="shared" si="8"/>
        <v>70.22</v>
      </c>
      <c r="BU6" s="35">
        <f t="shared" si="8"/>
        <v>103.06</v>
      </c>
      <c r="BV6" s="35">
        <f t="shared" si="8"/>
        <v>67.59</v>
      </c>
      <c r="BW6" s="35">
        <f t="shared" si="8"/>
        <v>68.510000000000005</v>
      </c>
      <c r="BX6" s="35">
        <f t="shared" si="8"/>
        <v>69.739999999999995</v>
      </c>
      <c r="BY6" s="35">
        <f t="shared" si="8"/>
        <v>86.48</v>
      </c>
      <c r="BZ6" s="35">
        <f t="shared" si="8"/>
        <v>86.34</v>
      </c>
      <c r="CA6" s="34" t="str">
        <f>IF(CA7="","",IF(CA7="-","【-】","【"&amp;SUBSTITUTE(TEXT(CA7,"#,##0.00"),"-","△")&amp;"】"))</f>
        <v>【100.04】</v>
      </c>
      <c r="CB6" s="35">
        <f>IF(CB7="",NA(),CB7)</f>
        <v>212.76</v>
      </c>
      <c r="CC6" s="35">
        <f t="shared" ref="CC6:CK6" si="9">IF(CC7="",NA(),CC7)</f>
        <v>195.08</v>
      </c>
      <c r="CD6" s="35">
        <f t="shared" si="9"/>
        <v>196.26</v>
      </c>
      <c r="CE6" s="35">
        <f t="shared" si="9"/>
        <v>331.38</v>
      </c>
      <c r="CF6" s="35">
        <f t="shared" si="9"/>
        <v>225.85</v>
      </c>
      <c r="CG6" s="35">
        <f t="shared" si="9"/>
        <v>251.88</v>
      </c>
      <c r="CH6" s="35">
        <f t="shared" si="9"/>
        <v>247.43</v>
      </c>
      <c r="CI6" s="35">
        <f t="shared" si="9"/>
        <v>248.89</v>
      </c>
      <c r="CJ6" s="35">
        <f t="shared" si="9"/>
        <v>174.38</v>
      </c>
      <c r="CK6" s="35">
        <f t="shared" si="9"/>
        <v>175.12</v>
      </c>
      <c r="CL6" s="34" t="str">
        <f>IF(CL7="","",IF(CL7="-","【-】","【"&amp;SUBSTITUTE(TEXT(CL7,"#,##0.00"),"-","△")&amp;"】"))</f>
        <v>【137.82】</v>
      </c>
      <c r="CM6" s="35">
        <f>IF(CM7="",NA(),CM7)</f>
        <v>56.3</v>
      </c>
      <c r="CN6" s="35">
        <f t="shared" ref="CN6:CV6" si="10">IF(CN7="",NA(),CN7)</f>
        <v>56.81</v>
      </c>
      <c r="CO6" s="35">
        <f t="shared" si="10"/>
        <v>57.33</v>
      </c>
      <c r="CP6" s="35">
        <f t="shared" si="10"/>
        <v>57.75</v>
      </c>
      <c r="CQ6" s="35">
        <f t="shared" si="10"/>
        <v>58.01</v>
      </c>
      <c r="CR6" s="35">
        <f t="shared" si="10"/>
        <v>49.29</v>
      </c>
      <c r="CS6" s="35">
        <f t="shared" si="10"/>
        <v>50.32</v>
      </c>
      <c r="CT6" s="35">
        <f t="shared" si="10"/>
        <v>49.89</v>
      </c>
      <c r="CU6" s="35">
        <f t="shared" si="10"/>
        <v>58.04</v>
      </c>
      <c r="CV6" s="35">
        <f t="shared" si="10"/>
        <v>55.58</v>
      </c>
      <c r="CW6" s="34" t="str">
        <f>IF(CW7="","",IF(CW7="-","【-】","【"&amp;SUBSTITUTE(TEXT(CW7,"#,##0.00"),"-","△")&amp;"】"))</f>
        <v>【60.09】</v>
      </c>
      <c r="CX6" s="35">
        <f>IF(CX7="",NA(),CX7)</f>
        <v>91.67</v>
      </c>
      <c r="CY6" s="35">
        <f t="shared" ref="CY6:DG6" si="11">IF(CY7="",NA(),CY7)</f>
        <v>92.8</v>
      </c>
      <c r="CZ6" s="35">
        <f t="shared" si="11"/>
        <v>92.77</v>
      </c>
      <c r="DA6" s="35">
        <f t="shared" si="11"/>
        <v>95.1</v>
      </c>
      <c r="DB6" s="35">
        <f t="shared" si="11"/>
        <v>94.76</v>
      </c>
      <c r="DC6" s="35">
        <f t="shared" si="11"/>
        <v>84.31</v>
      </c>
      <c r="DD6" s="35">
        <f t="shared" si="11"/>
        <v>84.57</v>
      </c>
      <c r="DE6" s="35">
        <f t="shared" si="11"/>
        <v>84.73</v>
      </c>
      <c r="DF6" s="35">
        <f t="shared" si="11"/>
        <v>93.94</v>
      </c>
      <c r="DG6" s="35">
        <f t="shared" si="11"/>
        <v>93.1</v>
      </c>
      <c r="DH6" s="34" t="str">
        <f>IF(DH7="","",IF(DH7="-","【-】","【"&amp;SUBSTITUTE(TEXT(DH7,"#,##0.00"),"-","△")&amp;"】"))</f>
        <v>【94.90】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0.14000000000000001</v>
      </c>
      <c r="EL6" s="35">
        <f t="shared" si="14"/>
        <v>0.03</v>
      </c>
      <c r="EM6" s="35">
        <f t="shared" si="14"/>
        <v>0.14000000000000001</v>
      </c>
      <c r="EN6" s="35">
        <f t="shared" si="14"/>
        <v>0.16</v>
      </c>
      <c r="EO6" s="34" t="str">
        <f>IF(EO7="","",IF(EO7="-","【-】","【"&amp;SUBSTITUTE(TEXT(EO7,"#,##0.00"),"-","△")&amp;"】"))</f>
        <v>【0.27】</v>
      </c>
    </row>
    <row r="7" spans="1:145" s="36" customFormat="1">
      <c r="A7" s="28"/>
      <c r="B7" s="37">
        <v>2016</v>
      </c>
      <c r="C7" s="37">
        <v>14249</v>
      </c>
      <c r="D7" s="37">
        <v>47</v>
      </c>
      <c r="E7" s="37">
        <v>17</v>
      </c>
      <c r="F7" s="37">
        <v>1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86.49</v>
      </c>
      <c r="Q7" s="38">
        <v>76</v>
      </c>
      <c r="R7" s="38">
        <v>3926</v>
      </c>
      <c r="S7" s="38">
        <v>5648</v>
      </c>
      <c r="T7" s="38">
        <v>88.19</v>
      </c>
      <c r="U7" s="38">
        <v>64.040000000000006</v>
      </c>
      <c r="V7" s="38">
        <v>4826</v>
      </c>
      <c r="W7" s="38">
        <v>4.25</v>
      </c>
      <c r="X7" s="38">
        <v>1135.53</v>
      </c>
      <c r="Y7" s="38">
        <v>65.81</v>
      </c>
      <c r="Z7" s="38">
        <v>72.02</v>
      </c>
      <c r="AA7" s="38">
        <v>74.83</v>
      </c>
      <c r="AB7" s="38">
        <v>75.78</v>
      </c>
      <c r="AC7" s="38">
        <v>82.62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3010.6</v>
      </c>
      <c r="BG7" s="38">
        <v>2833.7</v>
      </c>
      <c r="BH7" s="38">
        <v>2580.5500000000002</v>
      </c>
      <c r="BI7" s="38">
        <v>847.43</v>
      </c>
      <c r="BJ7" s="38">
        <v>530.47</v>
      </c>
      <c r="BK7" s="38">
        <v>1309.43</v>
      </c>
      <c r="BL7" s="38">
        <v>1306.92</v>
      </c>
      <c r="BM7" s="38">
        <v>1203.71</v>
      </c>
      <c r="BN7" s="38">
        <v>593.23</v>
      </c>
      <c r="BO7" s="38">
        <v>671.97</v>
      </c>
      <c r="BP7" s="38">
        <v>728.3</v>
      </c>
      <c r="BQ7" s="38">
        <v>105.22</v>
      </c>
      <c r="BR7" s="38">
        <v>115.19</v>
      </c>
      <c r="BS7" s="38">
        <v>117.46</v>
      </c>
      <c r="BT7" s="38">
        <v>70.22</v>
      </c>
      <c r="BU7" s="38">
        <v>103.06</v>
      </c>
      <c r="BV7" s="38">
        <v>67.59</v>
      </c>
      <c r="BW7" s="38">
        <v>68.510000000000005</v>
      </c>
      <c r="BX7" s="38">
        <v>69.739999999999995</v>
      </c>
      <c r="BY7" s="38">
        <v>86.48</v>
      </c>
      <c r="BZ7" s="38">
        <v>86.34</v>
      </c>
      <c r="CA7" s="38">
        <v>100.04</v>
      </c>
      <c r="CB7" s="38">
        <v>212.76</v>
      </c>
      <c r="CC7" s="38">
        <v>195.08</v>
      </c>
      <c r="CD7" s="38">
        <v>196.26</v>
      </c>
      <c r="CE7" s="38">
        <v>331.38</v>
      </c>
      <c r="CF7" s="38">
        <v>225.85</v>
      </c>
      <c r="CG7" s="38">
        <v>251.88</v>
      </c>
      <c r="CH7" s="38">
        <v>247.43</v>
      </c>
      <c r="CI7" s="38">
        <v>248.89</v>
      </c>
      <c r="CJ7" s="38">
        <v>174.38</v>
      </c>
      <c r="CK7" s="38">
        <v>175.12</v>
      </c>
      <c r="CL7" s="38">
        <v>137.82</v>
      </c>
      <c r="CM7" s="38">
        <v>56.3</v>
      </c>
      <c r="CN7" s="38">
        <v>56.81</v>
      </c>
      <c r="CO7" s="38">
        <v>57.33</v>
      </c>
      <c r="CP7" s="38">
        <v>57.75</v>
      </c>
      <c r="CQ7" s="38">
        <v>58.01</v>
      </c>
      <c r="CR7" s="38">
        <v>49.29</v>
      </c>
      <c r="CS7" s="38">
        <v>50.32</v>
      </c>
      <c r="CT7" s="38">
        <v>49.89</v>
      </c>
      <c r="CU7" s="38">
        <v>58.04</v>
      </c>
      <c r="CV7" s="38">
        <v>55.58</v>
      </c>
      <c r="CW7" s="38">
        <v>60.09</v>
      </c>
      <c r="CX7" s="38">
        <v>91.67</v>
      </c>
      <c r="CY7" s="38">
        <v>92.8</v>
      </c>
      <c r="CZ7" s="38">
        <v>92.77</v>
      </c>
      <c r="DA7" s="38">
        <v>95.1</v>
      </c>
      <c r="DB7" s="38">
        <v>94.76</v>
      </c>
      <c r="DC7" s="38">
        <v>84.31</v>
      </c>
      <c r="DD7" s="38">
        <v>84.57</v>
      </c>
      <c r="DE7" s="38">
        <v>84.73</v>
      </c>
      <c r="DF7" s="38">
        <v>93.94</v>
      </c>
      <c r="DG7" s="38">
        <v>93.1</v>
      </c>
      <c r="DH7" s="38">
        <v>94.9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0.14000000000000001</v>
      </c>
      <c r="EL7" s="38">
        <v>0.03</v>
      </c>
      <c r="EM7" s="38">
        <v>0.14000000000000001</v>
      </c>
      <c r="EN7" s="38">
        <v>0.16</v>
      </c>
      <c r="EO7" s="38">
        <v>0.27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